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7500" windowHeight="48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4" i="1" l="1"/>
  <c r="C25" i="1" s="1"/>
  <c r="C26" i="1" s="1"/>
  <c r="C27" i="1" s="1"/>
  <c r="C28" i="1" s="1"/>
  <c r="C23" i="1"/>
  <c r="C22" i="1"/>
  <c r="B23" i="1"/>
  <c r="B24" i="1"/>
  <c r="B25" i="1"/>
  <c r="B26" i="1"/>
  <c r="B27" i="1"/>
  <c r="B28" i="1"/>
  <c r="B22" i="1"/>
  <c r="B17" i="1"/>
  <c r="J37" i="1" l="1"/>
  <c r="I37" i="1"/>
  <c r="I36" i="1"/>
  <c r="J36" i="1" l="1"/>
  <c r="B34" i="1"/>
  <c r="B33" i="1"/>
  <c r="F4" i="1"/>
  <c r="F3" i="1"/>
  <c r="F18" i="1"/>
  <c r="F17" i="1"/>
  <c r="G17" i="1" s="1"/>
  <c r="B18" i="1"/>
  <c r="C18" i="1" s="1"/>
  <c r="C17" i="1"/>
  <c r="G18" i="1" l="1"/>
  <c r="I38" i="1"/>
  <c r="K37" i="1"/>
  <c r="J38" i="1"/>
  <c r="K36" i="1"/>
  <c r="O37" i="1" l="1"/>
  <c r="N37" i="1"/>
  <c r="O36" i="1"/>
  <c r="N36" i="1"/>
</calcChain>
</file>

<file path=xl/sharedStrings.xml><?xml version="1.0" encoding="utf-8"?>
<sst xmlns="http://schemas.openxmlformats.org/spreadsheetml/2006/main" count="63" uniqueCount="23">
  <si>
    <t>Geschlecht</t>
  </si>
  <si>
    <t>w</t>
  </si>
  <si>
    <t>m</t>
  </si>
  <si>
    <t>Alter</t>
  </si>
  <si>
    <t>Rauchen ja/nein</t>
  </si>
  <si>
    <t>j</t>
  </si>
  <si>
    <t>n</t>
  </si>
  <si>
    <t>Häufigkeiten:</t>
  </si>
  <si>
    <t>Rauchen</t>
  </si>
  <si>
    <t>Beobachtung</t>
  </si>
  <si>
    <t>Anzahl</t>
  </si>
  <si>
    <t>rel. Häufigkeit</t>
  </si>
  <si>
    <t>kum. Anzahl</t>
  </si>
  <si>
    <t>Mittelwert</t>
  </si>
  <si>
    <t>Varianz</t>
  </si>
  <si>
    <t>summe</t>
  </si>
  <si>
    <t>Summe</t>
  </si>
  <si>
    <t>Kreuztabelle Geschlecht vs. Rauchen</t>
  </si>
  <si>
    <t>Prozent pro Zeile</t>
  </si>
  <si>
    <t>x</t>
  </si>
  <si>
    <t>y</t>
  </si>
  <si>
    <t>Größe</t>
  </si>
  <si>
    <t>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</si>
</sst>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2" fillId="0" borderId="0" xfId="0" applyFont="1"/>
    <xf numFmtId="9" fontId="0" fillId="0" borderId="0" xfId="1" applyFont="1"/>
    <xf numFmtId="0" fontId="0" fillId="3" borderId="0" xfId="0" applyFill="1"/>
    <xf numFmtId="0" fontId="3" fillId="2" borderId="0" xfId="0" applyFont="1" applyFill="1"/>
    <xf numFmtId="164" fontId="0" fillId="0" borderId="0" xfId="1" applyNumberFormat="1" applyFont="1"/>
    <xf numFmtId="2" fontId="0" fillId="0" borderId="0" xfId="0" applyNumberFormat="1"/>
    <xf numFmtId="0" fontId="4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Tabelle1!$A$17:$A$18</c:f>
              <c:strCache>
                <c:ptCount val="2"/>
                <c:pt idx="0">
                  <c:v>w</c:v>
                </c:pt>
                <c:pt idx="1">
                  <c:v>m</c:v>
                </c:pt>
              </c:strCache>
            </c:strRef>
          </c:cat>
          <c:val>
            <c:numRef>
              <c:f>Tabelle1!$B$17:$B$18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Tabelle1!$B$21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cat>
            <c:numRef>
              <c:f>Tabelle1!$A$22:$A$28</c:f>
              <c:numCache>
                <c:formatCode>General</c:formatCode>
                <c:ptCount val="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numCache>
            </c:numRef>
          </c:cat>
          <c:val>
            <c:numRef>
              <c:f>Tabelle1!$B$22:$B$28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79904"/>
        <c:axId val="160960896"/>
      </c:barChart>
      <c:catAx>
        <c:axId val="157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960896"/>
        <c:crosses val="autoZero"/>
        <c:auto val="1"/>
        <c:lblAlgn val="ctr"/>
        <c:lblOffset val="100"/>
        <c:noMultiLvlLbl val="0"/>
      </c:catAx>
      <c:valAx>
        <c:axId val="1609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579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Tabelle2!$B$1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3.5875814327989877E-2"/>
                  <c:y val="-5.1100919439724918E-2"/>
                </c:manualLayout>
              </c:layout>
              <c:numFmt formatCode="General" sourceLinked="0"/>
            </c:trendlineLbl>
          </c:trendline>
          <c:xVal>
            <c:numRef>
              <c:f>Tabelle2!$A$2:$A$20</c:f>
              <c:numCache>
                <c:formatCode>General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40</c:v>
                </c:pt>
                <c:pt idx="4">
                  <c:v>60</c:v>
                </c:pt>
                <c:pt idx="5">
                  <c:v>60</c:v>
                </c:pt>
              </c:numCache>
            </c:numRef>
          </c:xVal>
          <c:yVal>
            <c:numRef>
              <c:f>Tabelle2!$B$2:$B$20</c:f>
              <c:numCache>
                <c:formatCode>General</c:formatCode>
                <c:ptCount val="19"/>
                <c:pt idx="0">
                  <c:v>18</c:v>
                </c:pt>
                <c:pt idx="1">
                  <c:v>22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54560"/>
        <c:axId val="161156096"/>
      </c:scatterChart>
      <c:valAx>
        <c:axId val="1611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156096"/>
        <c:crosses val="autoZero"/>
        <c:crossBetween val="midCat"/>
      </c:valAx>
      <c:valAx>
        <c:axId val="16115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54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Tabelle2!$O$2</c:f>
              <c:strCache>
                <c:ptCount val="1"/>
                <c:pt idx="0">
                  <c:v>Gewicht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54704724409449"/>
                  <c:y val="-0.10107247010790318"/>
                </c:manualLayout>
              </c:layout>
              <c:numFmt formatCode="General" sourceLinked="0"/>
            </c:trendlineLbl>
          </c:trendline>
          <c:xVal>
            <c:numRef>
              <c:f>Tabelle2!$N$3:$N$35</c:f>
              <c:numCache>
                <c:formatCode>General</c:formatCode>
                <c:ptCount val="33"/>
                <c:pt idx="0">
                  <c:v>170</c:v>
                </c:pt>
                <c:pt idx="1">
                  <c:v>168</c:v>
                </c:pt>
                <c:pt idx="2">
                  <c:v>160</c:v>
                </c:pt>
                <c:pt idx="3">
                  <c:v>161</c:v>
                </c:pt>
                <c:pt idx="4">
                  <c:v>162</c:v>
                </c:pt>
                <c:pt idx="5">
                  <c:v>151</c:v>
                </c:pt>
                <c:pt idx="6">
                  <c:v>169</c:v>
                </c:pt>
                <c:pt idx="7">
                  <c:v>158</c:v>
                </c:pt>
                <c:pt idx="8">
                  <c:v>190</c:v>
                </c:pt>
                <c:pt idx="9">
                  <c:v>176</c:v>
                </c:pt>
                <c:pt idx="10">
                  <c:v>171</c:v>
                </c:pt>
                <c:pt idx="11">
                  <c:v>160</c:v>
                </c:pt>
                <c:pt idx="12">
                  <c:v>164</c:v>
                </c:pt>
                <c:pt idx="13">
                  <c:v>164</c:v>
                </c:pt>
                <c:pt idx="14">
                  <c:v>177</c:v>
                </c:pt>
                <c:pt idx="15">
                  <c:v>183</c:v>
                </c:pt>
                <c:pt idx="16">
                  <c:v>168</c:v>
                </c:pt>
                <c:pt idx="17">
                  <c:v>172</c:v>
                </c:pt>
                <c:pt idx="18">
                  <c:v>160</c:v>
                </c:pt>
                <c:pt idx="19">
                  <c:v>173</c:v>
                </c:pt>
                <c:pt idx="20">
                  <c:v>174</c:v>
                </c:pt>
                <c:pt idx="21">
                  <c:v>164</c:v>
                </c:pt>
                <c:pt idx="22">
                  <c:v>182</c:v>
                </c:pt>
                <c:pt idx="23">
                  <c:v>155</c:v>
                </c:pt>
                <c:pt idx="24">
                  <c:v>170</c:v>
                </c:pt>
                <c:pt idx="25">
                  <c:v>167</c:v>
                </c:pt>
                <c:pt idx="26">
                  <c:v>172</c:v>
                </c:pt>
                <c:pt idx="27">
                  <c:v>163</c:v>
                </c:pt>
                <c:pt idx="28">
                  <c:v>156</c:v>
                </c:pt>
                <c:pt idx="29">
                  <c:v>173</c:v>
                </c:pt>
                <c:pt idx="30">
                  <c:v>163</c:v>
                </c:pt>
                <c:pt idx="31">
                  <c:v>173</c:v>
                </c:pt>
                <c:pt idx="32">
                  <c:v>168</c:v>
                </c:pt>
              </c:numCache>
            </c:numRef>
          </c:xVal>
          <c:yVal>
            <c:numRef>
              <c:f>Tabelle2!$O$3:$O$35</c:f>
              <c:numCache>
                <c:formatCode>General</c:formatCode>
                <c:ptCount val="33"/>
                <c:pt idx="0">
                  <c:v>63</c:v>
                </c:pt>
                <c:pt idx="1">
                  <c:v>59</c:v>
                </c:pt>
                <c:pt idx="2">
                  <c:v>52</c:v>
                </c:pt>
                <c:pt idx="3">
                  <c:v>49</c:v>
                </c:pt>
                <c:pt idx="4">
                  <c:v>52</c:v>
                </c:pt>
                <c:pt idx="5">
                  <c:v>63</c:v>
                </c:pt>
                <c:pt idx="6">
                  <c:v>55</c:v>
                </c:pt>
                <c:pt idx="7">
                  <c:v>48</c:v>
                </c:pt>
                <c:pt idx="8">
                  <c:v>155</c:v>
                </c:pt>
                <c:pt idx="9">
                  <c:v>83</c:v>
                </c:pt>
                <c:pt idx="10">
                  <c:v>89</c:v>
                </c:pt>
                <c:pt idx="11">
                  <c:v>53</c:v>
                </c:pt>
                <c:pt idx="12">
                  <c:v>56</c:v>
                </c:pt>
                <c:pt idx="13">
                  <c:v>70</c:v>
                </c:pt>
                <c:pt idx="14">
                  <c:v>56</c:v>
                </c:pt>
                <c:pt idx="15">
                  <c:v>85</c:v>
                </c:pt>
                <c:pt idx="16">
                  <c:v>53</c:v>
                </c:pt>
                <c:pt idx="17">
                  <c:v>63</c:v>
                </c:pt>
                <c:pt idx="18">
                  <c:v>50</c:v>
                </c:pt>
                <c:pt idx="19">
                  <c:v>62</c:v>
                </c:pt>
                <c:pt idx="20">
                  <c:v>56</c:v>
                </c:pt>
                <c:pt idx="21">
                  <c:v>51</c:v>
                </c:pt>
                <c:pt idx="22">
                  <c:v>69</c:v>
                </c:pt>
                <c:pt idx="23">
                  <c:v>56</c:v>
                </c:pt>
                <c:pt idx="24">
                  <c:v>93</c:v>
                </c:pt>
                <c:pt idx="25">
                  <c:v>63</c:v>
                </c:pt>
                <c:pt idx="26">
                  <c:v>87</c:v>
                </c:pt>
                <c:pt idx="27">
                  <c:v>56</c:v>
                </c:pt>
                <c:pt idx="28">
                  <c:v>58</c:v>
                </c:pt>
                <c:pt idx="29">
                  <c:v>63</c:v>
                </c:pt>
                <c:pt idx="30">
                  <c:v>58</c:v>
                </c:pt>
                <c:pt idx="31">
                  <c:v>65</c:v>
                </c:pt>
                <c:pt idx="32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89248"/>
        <c:axId val="162031104"/>
      </c:scatterChart>
      <c:valAx>
        <c:axId val="161189248"/>
        <c:scaling>
          <c:orientation val="minMax"/>
          <c:min val="14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Körpergröße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031104"/>
        <c:crosses val="autoZero"/>
        <c:crossBetween val="midCat"/>
      </c:valAx>
      <c:valAx>
        <c:axId val="162031104"/>
        <c:scaling>
          <c:orientation val="minMax"/>
          <c:max val="18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Körpergewicht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1189248"/>
        <c:crosses val="autoZero"/>
        <c:crossBetween val="midCat"/>
        <c:minorUnit val="2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0</xdr:row>
      <xdr:rowOff>42862</xdr:rowOff>
    </xdr:from>
    <xdr:to>
      <xdr:col>12</xdr:col>
      <xdr:colOff>257175</xdr:colOff>
      <xdr:row>14</xdr:row>
      <xdr:rowOff>119062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400050</xdr:colOff>
      <xdr:row>15</xdr:row>
      <xdr:rowOff>157162</xdr:rowOff>
    </xdr:from>
    <xdr:to>
      <xdr:col>13</xdr:col>
      <xdr:colOff>419100</xdr:colOff>
      <xdr:row>30</xdr:row>
      <xdr:rowOff>42862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28575</xdr:rowOff>
    </xdr:from>
    <xdr:to>
      <xdr:col>10</xdr:col>
      <xdr:colOff>0</xdr:colOff>
      <xdr:row>17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257175</xdr:colOff>
      <xdr:row>5</xdr:row>
      <xdr:rowOff>176212</xdr:rowOff>
    </xdr:from>
    <xdr:to>
      <xdr:col>21</xdr:col>
      <xdr:colOff>257175</xdr:colOff>
      <xdr:row>20</xdr:row>
      <xdr:rowOff>61912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D32" sqref="D32"/>
    </sheetView>
  </sheetViews>
  <sheetFormatPr baseColWidth="10" defaultRowHeight="15" x14ac:dyDescent="0.25"/>
  <cols>
    <col min="1" max="1" width="14.140625" bestFit="1" customWidth="1"/>
    <col min="2" max="2" width="13.5703125" bestFit="1" customWidth="1"/>
    <col min="3" max="3" width="15.7109375" customWidth="1"/>
    <col min="5" max="5" width="13.28515625" bestFit="1" customWidth="1"/>
    <col min="7" max="7" width="21" customWidth="1"/>
    <col min="8" max="8" width="10.28515625" customWidth="1"/>
    <col min="9" max="9" width="12.28515625" bestFit="1" customWidth="1"/>
  </cols>
  <sheetData>
    <row r="1" spans="1:7" x14ac:dyDescent="0.25">
      <c r="A1" s="2" t="s">
        <v>0</v>
      </c>
      <c r="B1" s="2" t="s">
        <v>3</v>
      </c>
      <c r="C1" s="2" t="s">
        <v>4</v>
      </c>
    </row>
    <row r="2" spans="1:7" x14ac:dyDescent="0.25">
      <c r="A2" s="3" t="s">
        <v>1</v>
      </c>
      <c r="B2" s="3">
        <v>24</v>
      </c>
      <c r="C2" s="3" t="s">
        <v>6</v>
      </c>
      <c r="E2" s="4" t="s">
        <v>3</v>
      </c>
    </row>
    <row r="3" spans="1:7" x14ac:dyDescent="0.25">
      <c r="A3" s="3" t="s">
        <v>2</v>
      </c>
      <c r="B3" s="3">
        <v>22</v>
      </c>
      <c r="C3" s="3" t="s">
        <v>5</v>
      </c>
      <c r="E3" s="1" t="s">
        <v>13</v>
      </c>
      <c r="F3">
        <f>AVERAGE(B2:B11)</f>
        <v>23.1</v>
      </c>
    </row>
    <row r="4" spans="1:7" x14ac:dyDescent="0.25">
      <c r="A4" s="3" t="s">
        <v>2</v>
      </c>
      <c r="B4" s="3">
        <v>21</v>
      </c>
      <c r="C4" s="3" t="s">
        <v>6</v>
      </c>
      <c r="E4" s="1" t="s">
        <v>14</v>
      </c>
      <c r="F4" s="9">
        <f>VAR(B2:B11)</f>
        <v>3.433333333333334</v>
      </c>
    </row>
    <row r="5" spans="1:7" x14ac:dyDescent="0.25">
      <c r="A5" s="3" t="s">
        <v>1</v>
      </c>
      <c r="B5" s="3">
        <v>25</v>
      </c>
      <c r="C5" s="3" t="s">
        <v>5</v>
      </c>
    </row>
    <row r="6" spans="1:7" x14ac:dyDescent="0.25">
      <c r="A6" s="3" t="s">
        <v>1</v>
      </c>
      <c r="B6" s="3">
        <v>26</v>
      </c>
      <c r="C6" s="3" t="s">
        <v>6</v>
      </c>
    </row>
    <row r="7" spans="1:7" x14ac:dyDescent="0.25">
      <c r="A7" s="3" t="s">
        <v>1</v>
      </c>
      <c r="B7" s="3">
        <v>22</v>
      </c>
      <c r="C7" s="3" t="s">
        <v>6</v>
      </c>
    </row>
    <row r="8" spans="1:7" x14ac:dyDescent="0.25">
      <c r="A8" s="3" t="s">
        <v>1</v>
      </c>
      <c r="B8" s="3">
        <v>24</v>
      </c>
      <c r="C8" s="3" t="s">
        <v>6</v>
      </c>
    </row>
    <row r="9" spans="1:7" x14ac:dyDescent="0.25">
      <c r="A9" s="3" t="s">
        <v>2</v>
      </c>
      <c r="B9" s="3">
        <v>20</v>
      </c>
      <c r="C9" s="3" t="s">
        <v>5</v>
      </c>
    </row>
    <row r="10" spans="1:7" x14ac:dyDescent="0.25">
      <c r="A10" s="3" t="s">
        <v>2</v>
      </c>
      <c r="B10" s="3">
        <v>24</v>
      </c>
      <c r="C10" s="3" t="s">
        <v>5</v>
      </c>
    </row>
    <row r="11" spans="1:7" x14ac:dyDescent="0.25">
      <c r="A11" s="3" t="s">
        <v>1</v>
      </c>
      <c r="B11" s="3">
        <v>23</v>
      </c>
      <c r="C11" s="3" t="s">
        <v>6</v>
      </c>
    </row>
    <row r="14" spans="1:7" x14ac:dyDescent="0.25">
      <c r="A14" t="s">
        <v>7</v>
      </c>
    </row>
    <row r="15" spans="1:7" x14ac:dyDescent="0.25">
      <c r="A15" s="4" t="s">
        <v>0</v>
      </c>
      <c r="E15" s="4" t="s">
        <v>8</v>
      </c>
    </row>
    <row r="16" spans="1:7" x14ac:dyDescent="0.25">
      <c r="A16" s="7" t="s">
        <v>9</v>
      </c>
      <c r="B16" s="7" t="s">
        <v>10</v>
      </c>
      <c r="C16" s="7" t="s">
        <v>11</v>
      </c>
      <c r="E16" s="7" t="s">
        <v>9</v>
      </c>
      <c r="F16" s="7" t="s">
        <v>10</v>
      </c>
      <c r="G16" s="7" t="s">
        <v>11</v>
      </c>
    </row>
    <row r="17" spans="1:9" x14ac:dyDescent="0.25">
      <c r="A17" t="s">
        <v>1</v>
      </c>
      <c r="B17">
        <f>COUNTIF(A2:A11,"w")</f>
        <v>6</v>
      </c>
      <c r="C17" s="5">
        <f>B17/SUM($B$17:$B$18)</f>
        <v>0.6</v>
      </c>
      <c r="E17" t="s">
        <v>5</v>
      </c>
      <c r="F17">
        <f>COUNTIF(C2:C11,"n")</f>
        <v>6</v>
      </c>
      <c r="G17" s="5">
        <f>F17/SUM($F$17:$F$18)</f>
        <v>0.5</v>
      </c>
    </row>
    <row r="18" spans="1:9" x14ac:dyDescent="0.25">
      <c r="A18" t="s">
        <v>2</v>
      </c>
      <c r="B18">
        <f>COUNTIF(A2:A11,"m")</f>
        <v>4</v>
      </c>
      <c r="C18" s="5">
        <f>B18/SUM($B$17:$B$18)</f>
        <v>0.4</v>
      </c>
      <c r="E18" t="s">
        <v>6</v>
      </c>
      <c r="F18">
        <f>COUNTIF(C2:C11,"n")</f>
        <v>6</v>
      </c>
      <c r="G18" s="5">
        <f>F18/SUM($F$17:$F$18)</f>
        <v>0.5</v>
      </c>
    </row>
    <row r="20" spans="1:9" x14ac:dyDescent="0.25">
      <c r="A20" s="4" t="s">
        <v>3</v>
      </c>
    </row>
    <row r="21" spans="1:9" x14ac:dyDescent="0.25">
      <c r="A21" s="7" t="s">
        <v>9</v>
      </c>
      <c r="B21" s="7" t="s">
        <v>10</v>
      </c>
      <c r="C21" s="7" t="s">
        <v>12</v>
      </c>
    </row>
    <row r="22" spans="1:9" x14ac:dyDescent="0.25">
      <c r="A22">
        <v>20</v>
      </c>
      <c r="B22">
        <f>COUNTIF($B$2:$B$11,A22)</f>
        <v>1</v>
      </c>
      <c r="C22">
        <f>B22</f>
        <v>1</v>
      </c>
      <c r="E22" s="10"/>
    </row>
    <row r="23" spans="1:9" x14ac:dyDescent="0.25">
      <c r="A23">
        <v>21</v>
      </c>
      <c r="B23">
        <f t="shared" ref="B23:B28" si="0">COUNTIF($B$2:$B$11,A23)</f>
        <v>1</v>
      </c>
      <c r="C23">
        <f>B23+C22</f>
        <v>2</v>
      </c>
    </row>
    <row r="24" spans="1:9" x14ac:dyDescent="0.25">
      <c r="A24">
        <v>22</v>
      </c>
      <c r="B24">
        <f t="shared" si="0"/>
        <v>2</v>
      </c>
      <c r="C24">
        <f t="shared" ref="C24:C28" si="1">B24+C23</f>
        <v>4</v>
      </c>
    </row>
    <row r="25" spans="1:9" x14ac:dyDescent="0.25">
      <c r="A25">
        <v>23</v>
      </c>
      <c r="B25">
        <f t="shared" si="0"/>
        <v>1</v>
      </c>
      <c r="C25">
        <f t="shared" si="1"/>
        <v>5</v>
      </c>
    </row>
    <row r="26" spans="1:9" x14ac:dyDescent="0.25">
      <c r="A26">
        <v>24</v>
      </c>
      <c r="B26">
        <f t="shared" si="0"/>
        <v>3</v>
      </c>
      <c r="C26">
        <f t="shared" si="1"/>
        <v>8</v>
      </c>
    </row>
    <row r="27" spans="1:9" x14ac:dyDescent="0.25">
      <c r="A27">
        <v>25</v>
      </c>
      <c r="B27">
        <f t="shared" si="0"/>
        <v>1</v>
      </c>
      <c r="C27">
        <f t="shared" si="1"/>
        <v>9</v>
      </c>
    </row>
    <row r="28" spans="1:9" x14ac:dyDescent="0.25">
      <c r="A28">
        <v>26</v>
      </c>
      <c r="B28">
        <f t="shared" si="0"/>
        <v>1</v>
      </c>
      <c r="C28">
        <f t="shared" si="1"/>
        <v>10</v>
      </c>
    </row>
    <row r="32" spans="1:9" x14ac:dyDescent="0.25">
      <c r="A32" s="1" t="s">
        <v>0</v>
      </c>
      <c r="B32" s="1" t="s">
        <v>13</v>
      </c>
      <c r="I32" s="4" t="s">
        <v>17</v>
      </c>
    </row>
    <row r="33" spans="1:16" x14ac:dyDescent="0.25">
      <c r="A33" s="1" t="s">
        <v>1</v>
      </c>
      <c r="B33">
        <f>AVERAGEIF($A$2:$A$11,"w",$B$2:$B$11)</f>
        <v>24</v>
      </c>
    </row>
    <row r="34" spans="1:16" x14ac:dyDescent="0.25">
      <c r="A34" s="1" t="s">
        <v>2</v>
      </c>
      <c r="B34">
        <f>AVERAGEIF($A$2:$A$11,"m",$B$2:$B$11)</f>
        <v>21.75</v>
      </c>
      <c r="M34" s="4" t="s">
        <v>18</v>
      </c>
    </row>
    <row r="35" spans="1:16" x14ac:dyDescent="0.25">
      <c r="H35" s="1"/>
      <c r="I35" s="1" t="s">
        <v>5</v>
      </c>
      <c r="J35" s="1" t="s">
        <v>6</v>
      </c>
      <c r="K35" s="6" t="s">
        <v>16</v>
      </c>
      <c r="M35" s="1"/>
      <c r="N35" s="1" t="s">
        <v>5</v>
      </c>
      <c r="O35" s="1" t="s">
        <v>6</v>
      </c>
      <c r="P35" s="6"/>
    </row>
    <row r="36" spans="1:16" x14ac:dyDescent="0.25">
      <c r="H36" s="1" t="s">
        <v>1</v>
      </c>
      <c r="I36">
        <f>COUNTIFS(A2:A11,"w",C2:C11,"j")</f>
        <v>1</v>
      </c>
      <c r="J36">
        <f>COUNTIFS($A$2:$A$11,"w",$C$2:$C$11,"n")</f>
        <v>5</v>
      </c>
      <c r="K36" s="6">
        <f>J36+I36</f>
        <v>6</v>
      </c>
      <c r="M36" s="1" t="s">
        <v>1</v>
      </c>
      <c r="N36" s="8">
        <f>I36/K36</f>
        <v>0.16666666666666666</v>
      </c>
      <c r="O36" s="8">
        <f>J36/K36</f>
        <v>0.83333333333333337</v>
      </c>
      <c r="P36" s="6"/>
    </row>
    <row r="37" spans="1:16" x14ac:dyDescent="0.25">
      <c r="H37" s="1" t="s">
        <v>2</v>
      </c>
      <c r="I37">
        <f>COUNTIFS(A2:A11,"m",C2:C11,"j")</f>
        <v>3</v>
      </c>
      <c r="J37">
        <f>COUNTIFS(A2:A11,"m",C2:C11,"n")</f>
        <v>1</v>
      </c>
      <c r="K37" s="6">
        <f>J37+I37</f>
        <v>4</v>
      </c>
      <c r="M37" s="1" t="s">
        <v>2</v>
      </c>
      <c r="N37" s="8">
        <f>I37/K37</f>
        <v>0.75</v>
      </c>
      <c r="O37" s="8">
        <f>J37/K37</f>
        <v>0.25</v>
      </c>
      <c r="P37" s="6"/>
    </row>
    <row r="38" spans="1:16" x14ac:dyDescent="0.25">
      <c r="H38" s="6" t="s">
        <v>15</v>
      </c>
      <c r="I38" s="6">
        <f>I36+I37</f>
        <v>4</v>
      </c>
      <c r="J38" s="6">
        <f>J36+J37</f>
        <v>6</v>
      </c>
      <c r="K38" s="6"/>
      <c r="M38" s="6"/>
      <c r="N38" s="6"/>
      <c r="O38" s="6"/>
      <c r="P38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38" sqref="B38"/>
    </sheetView>
  </sheetViews>
  <sheetFormatPr baseColWidth="10" defaultRowHeight="15" x14ac:dyDescent="0.25"/>
  <sheetData>
    <row r="1" spans="1:15" x14ac:dyDescent="0.25">
      <c r="A1" t="s">
        <v>19</v>
      </c>
      <c r="B1" t="s">
        <v>20</v>
      </c>
    </row>
    <row r="2" spans="1:15" x14ac:dyDescent="0.25">
      <c r="A2">
        <v>20</v>
      </c>
      <c r="B2">
        <v>18</v>
      </c>
      <c r="N2" t="s">
        <v>21</v>
      </c>
      <c r="O2" t="s">
        <v>22</v>
      </c>
    </row>
    <row r="3" spans="1:15" x14ac:dyDescent="0.25">
      <c r="A3">
        <v>20</v>
      </c>
      <c r="B3">
        <v>22</v>
      </c>
      <c r="N3">
        <v>170</v>
      </c>
      <c r="O3">
        <v>63</v>
      </c>
    </row>
    <row r="4" spans="1:15" x14ac:dyDescent="0.25">
      <c r="A4">
        <v>40</v>
      </c>
      <c r="B4">
        <v>17</v>
      </c>
      <c r="N4">
        <v>168</v>
      </c>
      <c r="O4">
        <v>59</v>
      </c>
    </row>
    <row r="5" spans="1:15" x14ac:dyDescent="0.25">
      <c r="A5">
        <v>40</v>
      </c>
      <c r="B5">
        <v>23</v>
      </c>
      <c r="N5">
        <v>160</v>
      </c>
      <c r="O5">
        <v>52</v>
      </c>
    </row>
    <row r="6" spans="1:15" x14ac:dyDescent="0.25">
      <c r="A6">
        <v>60</v>
      </c>
      <c r="B6">
        <v>19</v>
      </c>
      <c r="N6">
        <v>161</v>
      </c>
      <c r="O6">
        <v>49</v>
      </c>
    </row>
    <row r="7" spans="1:15" x14ac:dyDescent="0.25">
      <c r="A7">
        <v>60</v>
      </c>
      <c r="B7">
        <v>24</v>
      </c>
      <c r="N7">
        <v>162</v>
      </c>
      <c r="O7">
        <v>52</v>
      </c>
    </row>
    <row r="8" spans="1:15" x14ac:dyDescent="0.25">
      <c r="N8">
        <v>151</v>
      </c>
      <c r="O8">
        <v>63</v>
      </c>
    </row>
    <row r="9" spans="1:15" x14ac:dyDescent="0.25">
      <c r="N9">
        <v>169</v>
      </c>
      <c r="O9">
        <v>55</v>
      </c>
    </row>
    <row r="10" spans="1:15" x14ac:dyDescent="0.25">
      <c r="N10">
        <v>158</v>
      </c>
      <c r="O10">
        <v>48</v>
      </c>
    </row>
    <row r="11" spans="1:15" x14ac:dyDescent="0.25">
      <c r="N11">
        <v>190</v>
      </c>
      <c r="O11">
        <v>155</v>
      </c>
    </row>
    <row r="12" spans="1:15" x14ac:dyDescent="0.25">
      <c r="N12">
        <v>176</v>
      </c>
      <c r="O12">
        <v>83</v>
      </c>
    </row>
    <row r="13" spans="1:15" x14ac:dyDescent="0.25">
      <c r="N13">
        <v>171</v>
      </c>
      <c r="O13">
        <v>89</v>
      </c>
    </row>
    <row r="14" spans="1:15" x14ac:dyDescent="0.25">
      <c r="N14">
        <v>160</v>
      </c>
      <c r="O14">
        <v>53</v>
      </c>
    </row>
    <row r="15" spans="1:15" x14ac:dyDescent="0.25">
      <c r="N15">
        <v>164</v>
      </c>
      <c r="O15">
        <v>56</v>
      </c>
    </row>
    <row r="16" spans="1:15" x14ac:dyDescent="0.25">
      <c r="N16">
        <v>164</v>
      </c>
      <c r="O16">
        <v>70</v>
      </c>
    </row>
    <row r="17" spans="14:15" x14ac:dyDescent="0.25">
      <c r="N17">
        <v>177</v>
      </c>
      <c r="O17">
        <v>56</v>
      </c>
    </row>
    <row r="18" spans="14:15" x14ac:dyDescent="0.25">
      <c r="N18">
        <v>183</v>
      </c>
      <c r="O18">
        <v>85</v>
      </c>
    </row>
    <row r="19" spans="14:15" x14ac:dyDescent="0.25">
      <c r="N19">
        <v>168</v>
      </c>
      <c r="O19">
        <v>53</v>
      </c>
    </row>
    <row r="20" spans="14:15" x14ac:dyDescent="0.25">
      <c r="N20">
        <v>172</v>
      </c>
      <c r="O20">
        <v>63</v>
      </c>
    </row>
    <row r="21" spans="14:15" x14ac:dyDescent="0.25">
      <c r="N21">
        <v>160</v>
      </c>
      <c r="O21">
        <v>50</v>
      </c>
    </row>
    <row r="22" spans="14:15" x14ac:dyDescent="0.25">
      <c r="N22">
        <v>173</v>
      </c>
      <c r="O22">
        <v>62</v>
      </c>
    </row>
    <row r="23" spans="14:15" x14ac:dyDescent="0.25">
      <c r="N23">
        <v>174</v>
      </c>
      <c r="O23">
        <v>56</v>
      </c>
    </row>
    <row r="24" spans="14:15" x14ac:dyDescent="0.25">
      <c r="N24">
        <v>164</v>
      </c>
      <c r="O24">
        <v>51</v>
      </c>
    </row>
    <row r="25" spans="14:15" x14ac:dyDescent="0.25">
      <c r="N25">
        <v>182</v>
      </c>
      <c r="O25">
        <v>69</v>
      </c>
    </row>
    <row r="26" spans="14:15" x14ac:dyDescent="0.25">
      <c r="N26">
        <v>155</v>
      </c>
      <c r="O26">
        <v>56</v>
      </c>
    </row>
    <row r="27" spans="14:15" x14ac:dyDescent="0.25">
      <c r="N27">
        <v>170</v>
      </c>
      <c r="O27">
        <v>93</v>
      </c>
    </row>
    <row r="28" spans="14:15" x14ac:dyDescent="0.25">
      <c r="N28">
        <v>167</v>
      </c>
      <c r="O28">
        <v>63</v>
      </c>
    </row>
    <row r="29" spans="14:15" x14ac:dyDescent="0.25">
      <c r="N29">
        <v>172</v>
      </c>
      <c r="O29">
        <v>87</v>
      </c>
    </row>
    <row r="30" spans="14:15" x14ac:dyDescent="0.25">
      <c r="N30">
        <v>163</v>
      </c>
      <c r="O30">
        <v>56</v>
      </c>
    </row>
    <row r="31" spans="14:15" x14ac:dyDescent="0.25">
      <c r="N31">
        <v>156</v>
      </c>
      <c r="O31">
        <v>58</v>
      </c>
    </row>
    <row r="32" spans="14:15" x14ac:dyDescent="0.25">
      <c r="N32">
        <v>173</v>
      </c>
      <c r="O32">
        <v>63</v>
      </c>
    </row>
    <row r="33" spans="14:15" x14ac:dyDescent="0.25">
      <c r="N33">
        <v>163</v>
      </c>
      <c r="O33">
        <v>58</v>
      </c>
    </row>
    <row r="34" spans="14:15" x14ac:dyDescent="0.25">
      <c r="N34">
        <v>173</v>
      </c>
      <c r="O34">
        <v>65</v>
      </c>
    </row>
    <row r="35" spans="14:15" x14ac:dyDescent="0.25">
      <c r="N35">
        <v>168</v>
      </c>
      <c r="O35">
        <v>63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2016-05-31T08:02:48Z</dcterms:created>
  <dcterms:modified xsi:type="dcterms:W3CDTF">2016-06-07T09:47:20Z</dcterms:modified>
</cp:coreProperties>
</file>